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5145" windowWidth="12480" windowHeight="7515" firstSheet="1" activeTab="3"/>
  </bookViews>
  <sheets>
    <sheet name="Answer Report 1" sheetId="1" r:id="rId1"/>
    <sheet name="Sensitivity Report 1" sheetId="2" r:id="rId2"/>
    <sheet name="Limits Report 1" sheetId="3" r:id="rId3"/>
    <sheet name="Sheet1" sheetId="4" r:id="rId4"/>
    <sheet name="Sheet2" sheetId="5" r:id="rId5"/>
    <sheet name="Sheet3" sheetId="6" r:id="rId6"/>
  </sheets>
  <definedNames>
    <definedName name="_xlnm.Print_Area" localSheetId="3">'Sheet1'!$A$1:$M$33</definedName>
    <definedName name="solver_adj" localSheetId="3" hidden="1">'Sheet1'!$E$12:$E$13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'Sheet1'!$I$23</definedName>
    <definedName name="solver_lhs2" localSheetId="3" hidden="1">'Sheet1'!$H$19</definedName>
    <definedName name="solver_lhs3" localSheetId="3" hidden="1">'Sheet1'!#REF!</definedName>
    <definedName name="solver_lin" localSheetId="3" hidden="1">2</definedName>
    <definedName name="solver_neg" localSheetId="3" hidden="1">2</definedName>
    <definedName name="solver_num" localSheetId="3" hidden="1">1</definedName>
    <definedName name="solver_nwt" localSheetId="3" hidden="1">1</definedName>
    <definedName name="solver_opt" localSheetId="3" hidden="1">'Sheet1'!$I$25</definedName>
    <definedName name="solver_pre" localSheetId="3" hidden="1">0.000001</definedName>
    <definedName name="solver_rel1" localSheetId="3" hidden="1">2</definedName>
    <definedName name="solver_rel2" localSheetId="3" hidden="1">1</definedName>
    <definedName name="solver_rel3" localSheetId="3" hidden="1">1</definedName>
    <definedName name="solver_rhs1" localSheetId="3" hidden="1">1</definedName>
    <definedName name="solver_rhs2" localSheetId="3" hidden="1">0</definedName>
    <definedName name="solver_rhs3" localSheetId="3" hidden="1">40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<sst xmlns="http://schemas.openxmlformats.org/spreadsheetml/2006/main" count="199" uniqueCount="65">
  <si>
    <t>Variable</t>
  </si>
  <si>
    <t>Distribution</t>
  </si>
  <si>
    <t>Name</t>
  </si>
  <si>
    <t>Correlation Matrix</t>
  </si>
  <si>
    <t>FS</t>
  </si>
  <si>
    <t>b</t>
  </si>
  <si>
    <t>H</t>
  </si>
  <si>
    <t xml:space="preserve"> </t>
  </si>
  <si>
    <t>COV</t>
  </si>
  <si>
    <t>Design Point</t>
  </si>
  <si>
    <t>X</t>
  </si>
  <si>
    <t>Mean</t>
  </si>
  <si>
    <t>SD</t>
  </si>
  <si>
    <t>Microsoft Excel 11.0 Answer Report</t>
  </si>
  <si>
    <t>Worksheet: [c and tan(phi) lognormal.xls]Sheet1</t>
  </si>
  <si>
    <t>Report Created: 9/12/2007 10:55:41 PM</t>
  </si>
  <si>
    <t>Target Cell (Min)</t>
  </si>
  <si>
    <t>Cell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</si>
  <si>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</si>
  <si>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</si>
  <si>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</si>
  <si>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</si>
  <si>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</si>
  <si>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</si>
  <si>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</si>
  <si>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</si>
  <si>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$J$24</t>
  </si>
  <si>
    <t xml:space="preserve">Beta  </t>
  </si>
  <si>
    <t>$L$7</t>
  </si>
  <si>
    <t xml:space="preserve">  Design Point</t>
  </si>
  <si>
    <t>$L$8</t>
  </si>
  <si>
    <t>$J$19</t>
  </si>
  <si>
    <t>FS TRANSPOSE OF X</t>
  </si>
  <si>
    <t>$J$19=1</t>
  </si>
  <si>
    <t>Not Binding</t>
  </si>
  <si>
    <t>Microsoft Excel 11.0 Sensitivity Report</t>
  </si>
  <si>
    <t>Final</t>
  </si>
  <si>
    <t>Value</t>
  </si>
  <si>
    <t>Reduced</t>
  </si>
  <si>
    <t>Gradient</t>
  </si>
  <si>
    <t>Lagrange</t>
  </si>
  <si>
    <t>Multiplier</t>
  </si>
  <si>
    <t>Microsoft Excel 11.0 Limits Report</t>
  </si>
  <si>
    <t>Worksheet: [c and tan(phi) lognormal.xls]Limits Report 1</t>
  </si>
  <si>
    <t>Target</t>
  </si>
  <si>
    <t>Adjustable</t>
  </si>
  <si>
    <t>Lower</t>
  </si>
  <si>
    <t>Limit</t>
  </si>
  <si>
    <t>Result</t>
  </si>
  <si>
    <t>Upper</t>
  </si>
  <si>
    <r>
      <t xml:space="preserve"> X</t>
    </r>
    <r>
      <rPr>
        <b/>
        <vertAlign val="superscript"/>
        <sz val="10"/>
        <rFont val="Arial"/>
        <family val="2"/>
      </rPr>
      <t>T</t>
    </r>
  </si>
  <si>
    <t>lognormal</t>
  </si>
  <si>
    <t>normal</t>
  </si>
  <si>
    <r>
      <t>f</t>
    </r>
    <r>
      <rPr>
        <sz val="11"/>
        <rFont val="Arial"/>
        <family val="2"/>
      </rPr>
      <t>'</t>
    </r>
  </si>
  <si>
    <t>g</t>
  </si>
  <si>
    <t>Mean Values</t>
  </si>
  <si>
    <r>
      <t>tan</t>
    </r>
    <r>
      <rPr>
        <sz val="11"/>
        <rFont val="Symbol"/>
        <family val="1"/>
      </rPr>
      <t>(f</t>
    </r>
    <r>
      <rPr>
        <sz val="11"/>
        <rFont val="Arial"/>
        <family val="2"/>
      </rPr>
      <t>')</t>
    </r>
  </si>
  <si>
    <t>deterministic</t>
  </si>
  <si>
    <r>
      <t>ln(tan</t>
    </r>
    <r>
      <rPr>
        <sz val="11"/>
        <rFont val="Symbol"/>
        <family val="1"/>
      </rPr>
      <t>(f</t>
    </r>
    <r>
      <rPr>
        <sz val="11"/>
        <rFont val="Arial"/>
        <family val="2"/>
      </rPr>
      <t>'))</t>
    </r>
  </si>
  <si>
    <t>`</t>
  </si>
  <si>
    <t>c'</t>
  </si>
  <si>
    <r>
      <t>ln(c'</t>
    </r>
    <r>
      <rPr>
        <sz val="11"/>
        <rFont val="Symbol"/>
        <family val="1"/>
      </rPr>
      <t>)</t>
    </r>
  </si>
  <si>
    <t>InverseMatrix</t>
  </si>
  <si>
    <t>FORM ANALYSIS OF AN INFINITE SLOPE: EXAMPLE 2</t>
  </si>
  <si>
    <r>
      <t>p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</si>
</sst>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E+00"/>
    <numFmt numFmtId="169" formatCode="0.000%"/>
    <numFmt numFmtId="170" formatCode="0.000000"/>
    <numFmt numFmtId="171" formatCode="0.0000000"/>
    <numFmt numFmtId="172" formatCode="0.0%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8"/>
      <name val="GreekC"/>
      <family val="0"/>
    </font>
    <font>
      <sz val="11"/>
      <name val="Symbol"/>
      <family val="1"/>
    </font>
    <font>
      <sz val="11"/>
      <name val="Arial"/>
      <family val="2"/>
    </font>
    <font>
      <b/>
      <vertAlign val="subscript"/>
      <sz val="10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0" fillId="0" borderId="0" xfId="0" applyNumberFormat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166" fontId="9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 textRotation="90"/>
    </xf>
    <xf numFmtId="166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 textRotation="90"/>
    </xf>
    <xf numFmtId="166" fontId="0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 textRotation="90"/>
    </xf>
    <xf numFmtId="166" fontId="10" fillId="0" borderId="0" xfId="0" applyNumberFormat="1" applyFont="1" applyBorder="1" applyAlignment="1">
      <alignment horizontal="center" vertical="center" textRotation="90"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17" xfId="0" applyNumberFormat="1" applyBorder="1" applyAlignment="1">
      <alignment/>
    </xf>
    <xf numFmtId="166" fontId="1" fillId="0" borderId="18" xfId="0" applyNumberFormat="1" applyFon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19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6" fillId="0" borderId="25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0" fillId="0" borderId="25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0" fillId="0" borderId="22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166" fontId="11" fillId="0" borderId="17" xfId="0" applyNumberFormat="1" applyFont="1" applyBorder="1" applyAlignment="1">
      <alignment horizontal="center"/>
    </xf>
    <xf numFmtId="166" fontId="0" fillId="0" borderId="20" xfId="0" applyNumberFormat="1" applyBorder="1" applyAlignment="1">
      <alignment/>
    </xf>
    <xf numFmtId="2" fontId="11" fillId="0" borderId="1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2" fontId="1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0" fontId="1" fillId="0" borderId="24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6" fontId="0" fillId="0" borderId="0" xfId="0" applyNumberForma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8515625" style="0" bestFit="1" customWidth="1"/>
    <col min="3" max="3" width="20.421875" style="0" bestFit="1" customWidth="1"/>
    <col min="4" max="4" width="14.28125" style="0" bestFit="1" customWidth="1"/>
    <col min="5" max="5" width="11.421875" style="0" bestFit="1" customWidth="1"/>
    <col min="6" max="6" width="10.57421875" style="0" bestFit="1" customWidth="1"/>
    <col min="7" max="7" width="6.00390625" style="0" customWidth="1"/>
  </cols>
  <sheetData>
    <row r="1" ht="12.75">
      <c r="A1" s="14" t="s">
        <v>13</v>
      </c>
    </row>
    <row r="2" ht="12.75">
      <c r="A2" s="14" t="s">
        <v>14</v>
      </c>
    </row>
    <row r="3" ht="12.75">
      <c r="A3" s="14" t="s">
        <v>15</v>
      </c>
    </row>
    <row r="6" ht="13.5" thickBot="1">
      <c r="A6" t="s">
        <v>16</v>
      </c>
    </row>
    <row r="7" spans="2:5" ht="13.5" thickBot="1">
      <c r="B7" s="16" t="s">
        <v>17</v>
      </c>
      <c r="C7" s="16" t="s">
        <v>2</v>
      </c>
      <c r="D7" s="16" t="s">
        <v>18</v>
      </c>
      <c r="E7" s="16" t="s">
        <v>19</v>
      </c>
    </row>
    <row r="8" spans="2:5" ht="13.5" thickBot="1">
      <c r="B8" s="15" t="s">
        <v>26</v>
      </c>
      <c r="C8" s="15" t="s">
        <v>27</v>
      </c>
      <c r="D8" s="18">
        <v>1.282613345109153</v>
      </c>
      <c r="E8" s="18">
        <v>0.8348436447958838</v>
      </c>
    </row>
    <row r="11" ht="13.5" thickBot="1">
      <c r="A11" t="s">
        <v>20</v>
      </c>
    </row>
    <row r="12" spans="2:5" ht="13.5" thickBot="1">
      <c r="B12" s="16" t="s">
        <v>17</v>
      </c>
      <c r="C12" s="16" t="s">
        <v>2</v>
      </c>
      <c r="D12" s="16" t="s">
        <v>18</v>
      </c>
      <c r="E12" s="16" t="s">
        <v>19</v>
      </c>
    </row>
    <row r="13" spans="2:5" ht="12.75">
      <c r="B13" s="17" t="s">
        <v>28</v>
      </c>
      <c r="C13" s="17" t="s">
        <v>29</v>
      </c>
      <c r="D13" s="19">
        <v>2.439888118459253</v>
      </c>
      <c r="E13" s="19">
        <v>2.185113407739759</v>
      </c>
    </row>
    <row r="14" spans="2:5" ht="13.5" thickBot="1">
      <c r="B14" s="15" t="s">
        <v>30</v>
      </c>
      <c r="C14" s="15" t="s">
        <v>29</v>
      </c>
      <c r="D14" s="18">
        <v>-0.922807635814891</v>
      </c>
      <c r="E14" s="18">
        <v>-0.8258253213388275</v>
      </c>
    </row>
    <row r="17" ht="13.5" thickBot="1">
      <c r="A17" t="s">
        <v>21</v>
      </c>
    </row>
    <row r="18" spans="2:7" ht="13.5" thickBot="1">
      <c r="B18" s="16" t="s">
        <v>17</v>
      </c>
      <c r="C18" s="16" t="s">
        <v>2</v>
      </c>
      <c r="D18" s="16" t="s">
        <v>22</v>
      </c>
      <c r="E18" s="16" t="s">
        <v>23</v>
      </c>
      <c r="F18" s="16" t="s">
        <v>24</v>
      </c>
      <c r="G18" s="16" t="s">
        <v>25</v>
      </c>
    </row>
    <row r="19" spans="2:7" ht="13.5" thickBot="1">
      <c r="B19" s="15" t="s">
        <v>31</v>
      </c>
      <c r="C19" s="15" t="s">
        <v>32</v>
      </c>
      <c r="D19" s="18">
        <v>1.00000027443667</v>
      </c>
      <c r="E19" s="15" t="s">
        <v>33</v>
      </c>
      <c r="F19" s="15" t="s">
        <v>34</v>
      </c>
      <c r="G19" s="15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8515625" style="0" bestFit="1" customWidth="1"/>
    <col min="3" max="3" width="20.421875" style="0" bestFit="1" customWidth="1"/>
    <col min="4" max="4" width="7.140625" style="0" bestFit="1" customWidth="1"/>
    <col min="5" max="5" width="9.7109375" style="0" customWidth="1"/>
  </cols>
  <sheetData>
    <row r="1" ht="12.75">
      <c r="A1" s="14" t="s">
        <v>35</v>
      </c>
    </row>
    <row r="2" ht="12.75">
      <c r="A2" s="14" t="s">
        <v>14</v>
      </c>
    </row>
    <row r="3" ht="12.75">
      <c r="A3" s="14" t="s">
        <v>15</v>
      </c>
    </row>
    <row r="6" ht="13.5" thickBot="1">
      <c r="A6" t="s">
        <v>20</v>
      </c>
    </row>
    <row r="7" spans="2:5" ht="12.75">
      <c r="B7" s="20"/>
      <c r="C7" s="20"/>
      <c r="D7" s="20" t="s">
        <v>36</v>
      </c>
      <c r="E7" s="20" t="s">
        <v>38</v>
      </c>
    </row>
    <row r="8" spans="2:5" ht="13.5" thickBot="1">
      <c r="B8" s="21" t="s">
        <v>17</v>
      </c>
      <c r="C8" s="21" t="s">
        <v>2</v>
      </c>
      <c r="D8" s="21" t="s">
        <v>37</v>
      </c>
      <c r="E8" s="21" t="s">
        <v>39</v>
      </c>
    </row>
    <row r="9" spans="2:5" ht="12.75">
      <c r="B9" s="17" t="s">
        <v>28</v>
      </c>
      <c r="C9" s="17" t="s">
        <v>29</v>
      </c>
      <c r="D9" s="19">
        <v>2.185113407739759</v>
      </c>
      <c r="E9" s="19">
        <v>0</v>
      </c>
    </row>
    <row r="10" spans="2:5" ht="13.5" thickBot="1">
      <c r="B10" s="15" t="s">
        <v>30</v>
      </c>
      <c r="C10" s="15" t="s">
        <v>29</v>
      </c>
      <c r="D10" s="18">
        <v>-0.8258253213388275</v>
      </c>
      <c r="E10" s="18">
        <v>0</v>
      </c>
    </row>
    <row r="12" ht="13.5" thickBot="1">
      <c r="A12" t="s">
        <v>21</v>
      </c>
    </row>
    <row r="13" spans="2:5" ht="12.75">
      <c r="B13" s="20"/>
      <c r="C13" s="20"/>
      <c r="D13" s="20" t="s">
        <v>36</v>
      </c>
      <c r="E13" s="20" t="s">
        <v>40</v>
      </c>
    </row>
    <row r="14" spans="2:5" ht="13.5" thickBot="1">
      <c r="B14" s="21" t="s">
        <v>17</v>
      </c>
      <c r="C14" s="21" t="s">
        <v>2</v>
      </c>
      <c r="D14" s="21" t="s">
        <v>37</v>
      </c>
      <c r="E14" s="21" t="s">
        <v>41</v>
      </c>
    </row>
    <row r="15" spans="2:5" ht="13.5" thickBot="1">
      <c r="B15" s="15" t="s">
        <v>31</v>
      </c>
      <c r="C15" s="15" t="s">
        <v>32</v>
      </c>
      <c r="D15" s="18">
        <v>1.00000027443667</v>
      </c>
      <c r="E15" s="18">
        <v>-4.279647404788651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8515625" style="0" bestFit="1" customWidth="1"/>
    <col min="3" max="3" width="12.7109375" style="0" bestFit="1" customWidth="1"/>
    <col min="4" max="4" width="7.140625" style="0" bestFit="1" customWidth="1"/>
    <col min="5" max="5" width="2.28125" style="0" customWidth="1"/>
    <col min="6" max="6" width="7.140625" style="0" bestFit="1" customWidth="1"/>
    <col min="7" max="7" width="6.8515625" style="0" customWidth="1"/>
    <col min="8" max="8" width="2.28125" style="0" customWidth="1"/>
    <col min="9" max="9" width="7.140625" style="0" bestFit="1" customWidth="1"/>
    <col min="10" max="10" width="6.8515625" style="0" customWidth="1"/>
  </cols>
  <sheetData>
    <row r="1" ht="12.75">
      <c r="A1" s="14" t="s">
        <v>42</v>
      </c>
    </row>
    <row r="2" ht="12.75">
      <c r="A2" s="14" t="s">
        <v>43</v>
      </c>
    </row>
    <row r="3" ht="12.75">
      <c r="A3" s="14" t="s">
        <v>15</v>
      </c>
    </row>
    <row r="5" ht="13.5" thickBot="1"/>
    <row r="6" spans="2:4" ht="12.75">
      <c r="B6" s="20"/>
      <c r="C6" s="20" t="s">
        <v>44</v>
      </c>
      <c r="D6" s="20"/>
    </row>
    <row r="7" spans="2:4" ht="13.5" thickBot="1">
      <c r="B7" s="21" t="s">
        <v>17</v>
      </c>
      <c r="C7" s="21" t="s">
        <v>2</v>
      </c>
      <c r="D7" s="21" t="s">
        <v>37</v>
      </c>
    </row>
    <row r="8" spans="2:4" ht="13.5" thickBot="1">
      <c r="B8" s="15" t="s">
        <v>26</v>
      </c>
      <c r="C8" s="15" t="s">
        <v>27</v>
      </c>
      <c r="D8" s="18">
        <v>0.8348436447958838</v>
      </c>
    </row>
    <row r="10" ht="13.5" thickBot="1"/>
    <row r="11" spans="2:10" ht="12.75">
      <c r="B11" s="20"/>
      <c r="C11" s="20" t="s">
        <v>45</v>
      </c>
      <c r="D11" s="20"/>
      <c r="F11" s="20" t="s">
        <v>46</v>
      </c>
      <c r="G11" s="20" t="s">
        <v>44</v>
      </c>
      <c r="I11" s="20" t="s">
        <v>49</v>
      </c>
      <c r="J11" s="20" t="s">
        <v>44</v>
      </c>
    </row>
    <row r="12" spans="2:10" ht="13.5" thickBot="1">
      <c r="B12" s="21" t="s">
        <v>17</v>
      </c>
      <c r="C12" s="21" t="s">
        <v>2</v>
      </c>
      <c r="D12" s="21" t="s">
        <v>37</v>
      </c>
      <c r="F12" s="21" t="s">
        <v>47</v>
      </c>
      <c r="G12" s="21" t="s">
        <v>48</v>
      </c>
      <c r="I12" s="21" t="s">
        <v>47</v>
      </c>
      <c r="J12" s="21" t="s">
        <v>48</v>
      </c>
    </row>
    <row r="13" spans="2:10" ht="12.75">
      <c r="B13" s="17" t="s">
        <v>28</v>
      </c>
      <c r="C13" s="17" t="s">
        <v>29</v>
      </c>
      <c r="D13" s="19">
        <v>2.185113407739759</v>
      </c>
      <c r="F13" s="19">
        <v>2.185113407739759</v>
      </c>
      <c r="G13" s="19">
        <v>0.8348436447958838</v>
      </c>
      <c r="I13" s="19">
        <v>2.185113407739759</v>
      </c>
      <c r="J13" s="19">
        <v>0.8348436447958838</v>
      </c>
    </row>
    <row r="14" spans="2:10" ht="13.5" thickBot="1">
      <c r="B14" s="15" t="s">
        <v>30</v>
      </c>
      <c r="C14" s="15" t="s">
        <v>29</v>
      </c>
      <c r="D14" s="18">
        <v>-0.8258253213388275</v>
      </c>
      <c r="F14" s="18">
        <v>-0.8258253213388275</v>
      </c>
      <c r="G14" s="18">
        <v>0.8348436447958838</v>
      </c>
      <c r="I14" s="18">
        <v>-0.8258253213388275</v>
      </c>
      <c r="J14" s="18">
        <v>0.8348436447958838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1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9.421875" style="2" bestFit="1" customWidth="1"/>
    <col min="2" max="2" width="11.57421875" style="2" bestFit="1" customWidth="1"/>
    <col min="3" max="3" width="8.8515625" style="2" bestFit="1" customWidth="1"/>
    <col min="4" max="4" width="7.140625" style="2" bestFit="1" customWidth="1"/>
    <col min="5" max="5" width="12.421875" style="2" bestFit="1" customWidth="1"/>
    <col min="6" max="6" width="8.140625" style="2" bestFit="1" customWidth="1"/>
    <col min="7" max="7" width="5.7109375" style="2" customWidth="1"/>
    <col min="8" max="8" width="8.57421875" style="2" customWidth="1"/>
    <col min="9" max="9" width="9.57421875" style="52" bestFit="1" customWidth="1"/>
    <col min="10" max="10" width="6.421875" style="52" customWidth="1"/>
    <col min="11" max="12" width="5.57421875" style="2" customWidth="1"/>
    <col min="13" max="13" width="4.421875" style="2" customWidth="1"/>
    <col min="14" max="14" width="11.421875" style="2" customWidth="1"/>
    <col min="15" max="15" width="10.421875" style="2" customWidth="1"/>
    <col min="16" max="16" width="1.8515625" style="2" bestFit="1" customWidth="1"/>
    <col min="17" max="17" width="3.28125" style="2" bestFit="1" customWidth="1"/>
    <col min="18" max="18" width="9.140625" style="2" customWidth="1"/>
    <col min="19" max="19" width="1.8515625" style="2" bestFit="1" customWidth="1"/>
    <col min="20" max="25" width="9.140625" style="2" customWidth="1"/>
    <col min="26" max="26" width="1.57421875" style="2" bestFit="1" customWidth="1"/>
    <col min="27" max="16384" width="9.140625" style="2" customWidth="1"/>
  </cols>
  <sheetData>
    <row r="1" spans="1:5" ht="12.75">
      <c r="A1" s="90" t="s">
        <v>63</v>
      </c>
      <c r="B1" s="91"/>
      <c r="C1" s="91"/>
      <c r="D1" s="91"/>
      <c r="E1" s="92"/>
    </row>
    <row r="2" spans="1:5" ht="13.5" thickBot="1">
      <c r="A2" s="3"/>
      <c r="B2" s="32"/>
      <c r="C2" s="32"/>
      <c r="D2" s="32"/>
      <c r="E2" s="31"/>
    </row>
    <row r="3" spans="1:9" ht="13.5" thickBot="1">
      <c r="A3" s="34" t="s">
        <v>0</v>
      </c>
      <c r="B3" s="40" t="s">
        <v>1</v>
      </c>
      <c r="C3" s="39" t="s">
        <v>11</v>
      </c>
      <c r="D3" s="40" t="s">
        <v>12</v>
      </c>
      <c r="E3" s="40" t="s">
        <v>8</v>
      </c>
      <c r="H3" s="94" t="s">
        <v>55</v>
      </c>
      <c r="I3" s="95"/>
    </row>
    <row r="4" spans="1:13" ht="12.75">
      <c r="A4" s="35" t="s">
        <v>6</v>
      </c>
      <c r="B4" s="12" t="s">
        <v>57</v>
      </c>
      <c r="C4" s="7">
        <v>5</v>
      </c>
      <c r="D4" s="12" t="s">
        <v>7</v>
      </c>
      <c r="E4" s="12" t="s">
        <v>7</v>
      </c>
      <c r="H4" s="60" t="s">
        <v>6</v>
      </c>
      <c r="I4" s="62">
        <f>C4</f>
        <v>5</v>
      </c>
      <c r="L4" s="3"/>
      <c r="M4" s="3"/>
    </row>
    <row r="5" spans="1:13" ht="15">
      <c r="A5" s="61" t="s">
        <v>56</v>
      </c>
      <c r="B5" s="12" t="s">
        <v>51</v>
      </c>
      <c r="C5" s="7">
        <f>TAN(30*PI()/180)</f>
        <v>0.5773502691896257</v>
      </c>
      <c r="D5" s="12">
        <f>C5*E5</f>
        <v>0.1732050807568877</v>
      </c>
      <c r="E5" s="12">
        <v>0.3</v>
      </c>
      <c r="H5" s="58" t="s">
        <v>53</v>
      </c>
      <c r="I5" s="60">
        <f>ATAN(C5)*180/PI()</f>
        <v>29.999999999999996</v>
      </c>
      <c r="L5" s="3"/>
      <c r="M5" s="3"/>
    </row>
    <row r="6" spans="1:13" ht="12.75">
      <c r="A6" s="26" t="s">
        <v>60</v>
      </c>
      <c r="B6" s="12" t="s">
        <v>51</v>
      </c>
      <c r="C6" s="7">
        <v>10</v>
      </c>
      <c r="D6" s="12">
        <f>C6*E6</f>
        <v>3</v>
      </c>
      <c r="E6" s="12">
        <v>0.3</v>
      </c>
      <c r="H6" s="60" t="s">
        <v>60</v>
      </c>
      <c r="I6" s="60">
        <f>C6</f>
        <v>10</v>
      </c>
      <c r="L6" s="3"/>
      <c r="M6" s="3"/>
    </row>
    <row r="7" spans="1:13" ht="15">
      <c r="A7" s="44" t="s">
        <v>54</v>
      </c>
      <c r="B7" s="12" t="s">
        <v>57</v>
      </c>
      <c r="C7" s="7">
        <v>17</v>
      </c>
      <c r="D7" s="12" t="s">
        <v>7</v>
      </c>
      <c r="E7" s="12" t="s">
        <v>7</v>
      </c>
      <c r="H7" s="58" t="s">
        <v>54</v>
      </c>
      <c r="I7" s="60">
        <f>C7</f>
        <v>17</v>
      </c>
      <c r="L7" s="3"/>
      <c r="M7" s="3"/>
    </row>
    <row r="8" spans="1:13" ht="15.75" thickBot="1">
      <c r="A8" s="78" t="s">
        <v>5</v>
      </c>
      <c r="B8" s="13" t="s">
        <v>57</v>
      </c>
      <c r="C8" s="33">
        <v>30</v>
      </c>
      <c r="D8" s="13" t="s">
        <v>7</v>
      </c>
      <c r="E8" s="13" t="s">
        <v>7</v>
      </c>
      <c r="H8" s="74" t="s">
        <v>5</v>
      </c>
      <c r="I8" s="59">
        <f>C8</f>
        <v>30</v>
      </c>
      <c r="L8" s="3"/>
      <c r="M8" s="3"/>
    </row>
    <row r="9" spans="1:13" ht="15.75" thickBot="1">
      <c r="A9" s="44"/>
      <c r="B9" s="4"/>
      <c r="C9" s="7"/>
      <c r="D9" s="4"/>
      <c r="E9" s="4"/>
      <c r="H9" s="59" t="s">
        <v>4</v>
      </c>
      <c r="I9" s="59">
        <f>I6/I7/I4/SIN(RADIANS(I8))/COS(RADIANS(I8))+TAN(RADIANS(I5))/TAN(RADIANS(I8))</f>
        <v>1.2716942443245298</v>
      </c>
      <c r="J9" s="53"/>
      <c r="L9" s="3"/>
      <c r="M9" s="3"/>
    </row>
    <row r="10" spans="1:11" ht="13.5" thickBot="1">
      <c r="A10" s="34" t="s">
        <v>0</v>
      </c>
      <c r="B10" s="40" t="s">
        <v>1</v>
      </c>
      <c r="C10" s="39" t="s">
        <v>11</v>
      </c>
      <c r="D10" s="40" t="s">
        <v>12</v>
      </c>
      <c r="E10" s="40" t="s">
        <v>9</v>
      </c>
      <c r="F10" s="39" t="s">
        <v>10</v>
      </c>
      <c r="G10" s="46"/>
      <c r="H10" s="79"/>
      <c r="J10" s="3"/>
      <c r="K10" s="3"/>
    </row>
    <row r="11" spans="1:11" ht="12.75">
      <c r="A11" s="57" t="s">
        <v>6</v>
      </c>
      <c r="B11" s="12" t="s">
        <v>57</v>
      </c>
      <c r="C11" s="4">
        <f>C4</f>
        <v>5</v>
      </c>
      <c r="D11" s="12" t="s">
        <v>7</v>
      </c>
      <c r="E11" s="4">
        <v>5</v>
      </c>
      <c r="F11" s="68" t="s">
        <v>7</v>
      </c>
      <c r="G11" s="46"/>
      <c r="H11" s="60" t="s">
        <v>6</v>
      </c>
      <c r="I11" s="62">
        <f>C11</f>
        <v>5</v>
      </c>
      <c r="J11" s="47" t="s">
        <v>7</v>
      </c>
      <c r="K11" s="3"/>
    </row>
    <row r="12" spans="1:11" ht="15">
      <c r="A12" s="61" t="s">
        <v>58</v>
      </c>
      <c r="B12" s="12" t="s">
        <v>52</v>
      </c>
      <c r="C12" s="4">
        <f>LN(C5)-0.5*D12^2</f>
        <v>-0.592394992454581</v>
      </c>
      <c r="D12" s="12">
        <f>SQRT(LN(1+(D5/C5)^2))</f>
        <v>0.293560379208524</v>
      </c>
      <c r="E12" s="45">
        <v>-0.8258346966381105</v>
      </c>
      <c r="F12" s="45">
        <f>(E12-C12)/D12</f>
        <v>-0.7952016713321889</v>
      </c>
      <c r="G12" s="3"/>
      <c r="H12" s="58" t="s">
        <v>53</v>
      </c>
      <c r="I12" s="60">
        <f>ATAN(EXP(C12))*180/PI()</f>
        <v>28.942649237214244</v>
      </c>
      <c r="J12" s="47" t="s">
        <v>7</v>
      </c>
      <c r="K12" s="7"/>
    </row>
    <row r="13" spans="1:11" ht="15">
      <c r="A13" s="26" t="s">
        <v>61</v>
      </c>
      <c r="B13" s="12" t="s">
        <v>52</v>
      </c>
      <c r="C13" s="4">
        <f>LN(C6)-0.5*D13^2</f>
        <v>2.2594962448735196</v>
      </c>
      <c r="D13" s="12">
        <f>SQRT(LN(1+(D6/C6)^2))</f>
        <v>0.293560379208524</v>
      </c>
      <c r="E13" s="4">
        <v>2.1851418933532427</v>
      </c>
      <c r="F13" s="45">
        <f>(E13-C13)/D13</f>
        <v>-0.253284696391065</v>
      </c>
      <c r="G13" s="3"/>
      <c r="H13" s="60" t="s">
        <v>60</v>
      </c>
      <c r="I13" s="60">
        <f>EXP(C13)</f>
        <v>9.578262852211514</v>
      </c>
      <c r="J13" s="47" t="s">
        <v>7</v>
      </c>
      <c r="K13" s="7"/>
    </row>
    <row r="14" spans="1:32" ht="15">
      <c r="A14" s="44" t="s">
        <v>54</v>
      </c>
      <c r="B14" s="12" t="s">
        <v>57</v>
      </c>
      <c r="C14" s="4">
        <f>C7</f>
        <v>17</v>
      </c>
      <c r="D14" s="12" t="s">
        <v>7</v>
      </c>
      <c r="E14" s="4">
        <v>17</v>
      </c>
      <c r="F14" s="45" t="s">
        <v>7</v>
      </c>
      <c r="H14" s="58" t="s">
        <v>54</v>
      </c>
      <c r="I14" s="60">
        <f>C14</f>
        <v>17</v>
      </c>
      <c r="J14" s="47" t="s">
        <v>7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.75" thickBot="1">
      <c r="A15" s="78" t="s">
        <v>5</v>
      </c>
      <c r="B15" s="13" t="s">
        <v>57</v>
      </c>
      <c r="C15" s="37">
        <f>C8</f>
        <v>30</v>
      </c>
      <c r="D15" s="13" t="s">
        <v>7</v>
      </c>
      <c r="E15" s="37">
        <v>30</v>
      </c>
      <c r="F15" s="42" t="s">
        <v>7</v>
      </c>
      <c r="H15" s="74" t="s">
        <v>5</v>
      </c>
      <c r="I15" s="59">
        <f>C15</f>
        <v>30</v>
      </c>
      <c r="J15" s="47" t="s">
        <v>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8:32" ht="13.5" thickBot="1">
      <c r="H16" s="59" t="s">
        <v>4</v>
      </c>
      <c r="I16" s="59">
        <f>I13/I14/I11/SIN(RADIANS(I15))/COS(RADIANS(I15))+TAN(RADIANS(I12))/TAN(RADIANS(I15))</f>
        <v>1.2180621739784838</v>
      </c>
      <c r="J16" s="47" t="s">
        <v>7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2:34" ht="15" thickBot="1">
      <c r="B17" s="94" t="s">
        <v>50</v>
      </c>
      <c r="C17" s="96"/>
      <c r="D17" s="75"/>
      <c r="E17" s="75"/>
      <c r="H17" s="79"/>
      <c r="I17" s="81"/>
      <c r="J17" s="5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3.5" thickBot="1">
      <c r="A18" s="45" t="str">
        <f>$F$11</f>
        <v> </v>
      </c>
      <c r="B18" s="38">
        <f>$F$12</f>
        <v>-0.7952016713321889</v>
      </c>
      <c r="C18" s="76">
        <f>$F$13</f>
        <v>-0.253284696391065</v>
      </c>
      <c r="D18" s="4" t="str">
        <f>$F$14</f>
        <v> </v>
      </c>
      <c r="E18" s="4" t="str">
        <f>$F$15</f>
        <v> </v>
      </c>
      <c r="F18" s="1" t="s">
        <v>7</v>
      </c>
      <c r="H18" s="60" t="s">
        <v>6</v>
      </c>
      <c r="I18" s="49">
        <f>E11</f>
        <v>5</v>
      </c>
      <c r="J18" s="48" t="s">
        <v>7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2" ht="15.75" thickBot="1">
      <c r="A19" s="4"/>
      <c r="B19" s="36"/>
      <c r="C19" s="36"/>
      <c r="D19" s="7"/>
      <c r="E19" s="7"/>
      <c r="F19" s="7"/>
      <c r="G19" s="7"/>
      <c r="H19" s="58" t="s">
        <v>53</v>
      </c>
      <c r="I19" s="49">
        <f>ATAN(EXP(E12))*180/PI()</f>
        <v>23.647137776287238</v>
      </c>
      <c r="M19" s="7"/>
      <c r="N19" s="7"/>
      <c r="O19" s="30"/>
      <c r="P19" s="27" t="s">
        <v>7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7"/>
      <c r="AB19" s="7"/>
      <c r="AC19" s="7"/>
      <c r="AD19" s="7"/>
      <c r="AE19" s="7"/>
      <c r="AF19" s="7"/>
    </row>
    <row r="20" spans="2:32" ht="13.5" thickBot="1">
      <c r="B20" s="88" t="s">
        <v>3</v>
      </c>
      <c r="C20" s="89"/>
      <c r="D20" s="73"/>
      <c r="E20" s="73"/>
      <c r="F20" s="73"/>
      <c r="G20" s="83" t="s">
        <v>59</v>
      </c>
      <c r="H20" s="49" t="s">
        <v>60</v>
      </c>
      <c r="I20" s="49">
        <f>EXP(E13)</f>
        <v>8.891910166812277</v>
      </c>
      <c r="M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7"/>
      <c r="AB20" s="7"/>
      <c r="AC20" s="7"/>
      <c r="AD20" s="7"/>
      <c r="AE20" s="7"/>
      <c r="AF20" s="7"/>
    </row>
    <row r="21" spans="1:30" ht="15.75" thickBot="1">
      <c r="A21" s="59" t="s">
        <v>7</v>
      </c>
      <c r="B21" s="63" t="s">
        <v>58</v>
      </c>
      <c r="C21" s="64" t="s">
        <v>61</v>
      </c>
      <c r="D21" s="26" t="s">
        <v>7</v>
      </c>
      <c r="E21" s="26" t="s">
        <v>7</v>
      </c>
      <c r="F21" s="7"/>
      <c r="G21" s="77"/>
      <c r="H21" s="80" t="s">
        <v>54</v>
      </c>
      <c r="I21" s="49">
        <f>E14</f>
        <v>17</v>
      </c>
      <c r="J21" s="2"/>
      <c r="K21" s="7"/>
      <c r="L21" s="7"/>
      <c r="O21" s="23"/>
      <c r="P21" s="5"/>
      <c r="Q21" s="5"/>
      <c r="R21" s="5"/>
      <c r="S21" s="23"/>
      <c r="T21" s="5"/>
      <c r="U21" s="5"/>
      <c r="V21" s="5"/>
      <c r="W21" s="5"/>
      <c r="X21" s="5"/>
      <c r="Y21" s="7"/>
      <c r="Z21" s="7"/>
      <c r="AA21" s="7"/>
      <c r="AB21" s="7"/>
      <c r="AC21" s="7"/>
      <c r="AD21" s="7"/>
    </row>
    <row r="22" spans="1:30" ht="15.75" thickBot="1">
      <c r="A22" s="65" t="s">
        <v>58</v>
      </c>
      <c r="B22" s="47">
        <v>1</v>
      </c>
      <c r="C22" s="49">
        <v>0</v>
      </c>
      <c r="D22" s="47" t="s">
        <v>7</v>
      </c>
      <c r="E22" s="47" t="s">
        <v>7</v>
      </c>
      <c r="F22" s="7"/>
      <c r="G22" s="77"/>
      <c r="H22" s="82" t="s">
        <v>5</v>
      </c>
      <c r="I22" s="50">
        <f>E15</f>
        <v>30</v>
      </c>
      <c r="J22" s="2"/>
      <c r="K22" s="7"/>
      <c r="L22" s="7"/>
      <c r="O22" s="23"/>
      <c r="P22" s="5"/>
      <c r="Q22" s="4"/>
      <c r="R22" s="4"/>
      <c r="S22" s="23"/>
      <c r="T22" s="5"/>
      <c r="U22" s="4"/>
      <c r="V22" s="4"/>
      <c r="W22" s="8"/>
      <c r="X22" s="5"/>
      <c r="Y22" s="7"/>
      <c r="Z22" s="7"/>
      <c r="AA22" s="7"/>
      <c r="AB22" s="7"/>
      <c r="AC22" s="7"/>
      <c r="AD22" s="7"/>
    </row>
    <row r="23" spans="1:30" ht="15.75" thickBot="1">
      <c r="A23" s="66" t="s">
        <v>61</v>
      </c>
      <c r="B23" s="51">
        <v>0</v>
      </c>
      <c r="C23" s="50">
        <v>1</v>
      </c>
      <c r="D23" s="47" t="s">
        <v>7</v>
      </c>
      <c r="E23" s="47" t="s">
        <v>7</v>
      </c>
      <c r="F23" s="7"/>
      <c r="H23" s="59" t="s">
        <v>4</v>
      </c>
      <c r="I23" s="84">
        <f>I20/I21/I18/SIN(RADIANS(I22))/COS(RADIANS(I22))+TAN(RADIANS(I19))/TAN(RADIANS(I22))</f>
        <v>1.0000000457508853</v>
      </c>
      <c r="J23" s="7"/>
      <c r="K23" s="7"/>
      <c r="L23" s="7"/>
      <c r="M23" s="4"/>
      <c r="N23" s="30"/>
      <c r="O23" s="30"/>
      <c r="P23" s="30"/>
      <c r="Q23" s="22"/>
      <c r="R23" s="24"/>
      <c r="S23" s="5"/>
      <c r="T23" s="5"/>
      <c r="U23" s="4"/>
      <c r="V23" s="24"/>
      <c r="W23" s="5"/>
      <c r="X23" s="5"/>
      <c r="Y23" s="4"/>
      <c r="Z23" s="5"/>
      <c r="AA23" s="5"/>
      <c r="AB23" s="7"/>
      <c r="AC23" s="7"/>
      <c r="AD23" s="7"/>
    </row>
    <row r="24" spans="1:33" ht="13.5" thickBot="1">
      <c r="A24" s="26" t="s">
        <v>7</v>
      </c>
      <c r="B24" s="47" t="s">
        <v>7</v>
      </c>
      <c r="C24" s="47" t="s">
        <v>7</v>
      </c>
      <c r="D24" s="47" t="s">
        <v>7</v>
      </c>
      <c r="E24" s="47" t="s">
        <v>7</v>
      </c>
      <c r="F24" s="7"/>
      <c r="I24" s="2"/>
      <c r="J24" s="2"/>
      <c r="N24" s="7"/>
      <c r="O24" s="7"/>
      <c r="P24" s="30"/>
      <c r="Q24" s="30"/>
      <c r="R24" s="30"/>
      <c r="S24" s="30"/>
      <c r="T24" s="22"/>
      <c r="U24" s="23"/>
      <c r="V24" s="5"/>
      <c r="W24" s="6"/>
      <c r="X24" s="6"/>
      <c r="Y24" s="23"/>
      <c r="Z24" s="5"/>
      <c r="AA24" s="6"/>
      <c r="AB24" s="6"/>
      <c r="AC24" s="5"/>
      <c r="AD24" s="5"/>
      <c r="AE24" s="7"/>
      <c r="AF24" s="7"/>
      <c r="AG24" s="7"/>
    </row>
    <row r="25" spans="1:34" ht="12.75">
      <c r="A25" s="26" t="s">
        <v>7</v>
      </c>
      <c r="B25" s="47" t="s">
        <v>7</v>
      </c>
      <c r="C25" s="47" t="s">
        <v>7</v>
      </c>
      <c r="D25" s="47" t="s">
        <v>7</v>
      </c>
      <c r="E25" s="47" t="s">
        <v>7</v>
      </c>
      <c r="H25" s="54" t="s">
        <v>5</v>
      </c>
      <c r="I25" s="56">
        <f>SQRT(MMULT(MMULT(B18:C18,B29:C30),F12:F13))</f>
        <v>0.834565057688986</v>
      </c>
      <c r="J25" s="7"/>
      <c r="K25" s="7"/>
      <c r="O25" s="7"/>
      <c r="P25" s="7"/>
      <c r="Q25" s="30"/>
      <c r="R25" s="30"/>
      <c r="S25" s="30"/>
      <c r="T25" s="30"/>
      <c r="U25" s="22"/>
      <c r="V25" s="8"/>
      <c r="W25" s="5"/>
      <c r="X25" s="5"/>
      <c r="Y25" s="5"/>
      <c r="Z25" s="8"/>
      <c r="AA25" s="5"/>
      <c r="AB25" s="5"/>
      <c r="AC25" s="5"/>
      <c r="AD25" s="5"/>
      <c r="AE25" s="5"/>
      <c r="AF25" s="7"/>
      <c r="AG25" s="7"/>
      <c r="AH25" s="7"/>
    </row>
    <row r="26" spans="1:34" ht="15" thickBot="1">
      <c r="A26" s="7"/>
      <c r="H26" s="55" t="s">
        <v>64</v>
      </c>
      <c r="I26" s="85">
        <f>IF(I16&gt;1,NORMSDIST(-I25),NORMSDIST(I25))</f>
        <v>0.20198132147614567</v>
      </c>
      <c r="J26" s="7"/>
      <c r="K26" s="7"/>
      <c r="O26" s="7"/>
      <c r="P26" s="7"/>
      <c r="Q26" s="30"/>
      <c r="R26" s="30"/>
      <c r="S26" s="30"/>
      <c r="T26" s="30"/>
      <c r="U26" s="22"/>
      <c r="V26" s="8"/>
      <c r="W26" s="5"/>
      <c r="X26" s="5"/>
      <c r="Y26" s="5"/>
      <c r="Z26" s="8"/>
      <c r="AA26" s="5"/>
      <c r="AB26" s="5"/>
      <c r="AC26" s="5"/>
      <c r="AD26" s="5"/>
      <c r="AE26" s="5"/>
      <c r="AF26" s="7"/>
      <c r="AG26" s="7"/>
      <c r="AH26" s="7"/>
    </row>
    <row r="27" spans="1:35" ht="15" thickBot="1">
      <c r="A27" s="67"/>
      <c r="B27" s="88" t="s">
        <v>62</v>
      </c>
      <c r="C27" s="89"/>
      <c r="D27" s="73"/>
      <c r="E27" s="73"/>
      <c r="H27" s="86" t="s">
        <v>7</v>
      </c>
      <c r="I27" s="87" t="s">
        <v>7</v>
      </c>
      <c r="J27" s="53"/>
      <c r="K27" s="7"/>
      <c r="P27" s="7"/>
      <c r="Q27" s="7"/>
      <c r="R27" s="30"/>
      <c r="S27" s="30"/>
      <c r="T27" s="30"/>
      <c r="U27" s="30"/>
      <c r="V27" s="22"/>
      <c r="W27" s="8"/>
      <c r="X27" s="5"/>
      <c r="Y27" s="5"/>
      <c r="Z27" s="5"/>
      <c r="AA27" s="8"/>
      <c r="AB27" s="5"/>
      <c r="AC27" s="5"/>
      <c r="AD27" s="5"/>
      <c r="AE27" s="5"/>
      <c r="AF27" s="5"/>
      <c r="AG27" s="7"/>
      <c r="AH27" s="7"/>
      <c r="AI27" s="7"/>
    </row>
    <row r="28" spans="1:34" ht="13.5" thickBot="1">
      <c r="A28" s="42" t="s">
        <v>7</v>
      </c>
      <c r="B28" s="43">
        <v>1</v>
      </c>
      <c r="C28" s="71">
        <v>2</v>
      </c>
      <c r="D28" s="72" t="s">
        <v>7</v>
      </c>
      <c r="E28" s="72" t="s">
        <v>7</v>
      </c>
      <c r="J28" s="2"/>
      <c r="O28" s="7"/>
      <c r="P28" s="7"/>
      <c r="Q28" s="30"/>
      <c r="R28" s="30"/>
      <c r="S28" s="30"/>
      <c r="T28" s="30"/>
      <c r="U28" s="22"/>
      <c r="V28" s="8"/>
      <c r="W28" s="5"/>
      <c r="X28" s="5"/>
      <c r="Y28" s="5"/>
      <c r="Z28" s="8"/>
      <c r="AA28" s="5"/>
      <c r="AB28" s="5"/>
      <c r="AC28" s="5"/>
      <c r="AD28" s="5"/>
      <c r="AE28" s="5"/>
      <c r="AF28" s="7"/>
      <c r="AG28" s="7"/>
      <c r="AH28" s="7"/>
    </row>
    <row r="29" spans="1:34" ht="12.75">
      <c r="A29" s="41">
        <v>1</v>
      </c>
      <c r="B29" s="4">
        <f>INDEX(MINVERSE($B$22:$C$23),$A29,$B$28)</f>
        <v>1</v>
      </c>
      <c r="C29" s="12">
        <f>INDEX(MINVERSE($B$22:$C$23),$A29,$C$28)</f>
        <v>0</v>
      </c>
      <c r="D29" s="4" t="s">
        <v>7</v>
      </c>
      <c r="E29" s="4" t="s">
        <v>7</v>
      </c>
      <c r="J29" s="2"/>
      <c r="O29" s="7"/>
      <c r="P29" s="7"/>
      <c r="Q29" s="30"/>
      <c r="R29" s="30"/>
      <c r="S29" s="30"/>
      <c r="T29" s="22"/>
      <c r="U29" s="8"/>
      <c r="V29" s="5"/>
      <c r="W29" s="5"/>
      <c r="X29" s="5"/>
      <c r="Y29" s="8"/>
      <c r="Z29" s="5"/>
      <c r="AA29" s="5"/>
      <c r="AB29" s="5"/>
      <c r="AC29" s="5"/>
      <c r="AD29" s="5"/>
      <c r="AE29" s="7"/>
      <c r="AF29" s="7"/>
      <c r="AG29" s="7"/>
      <c r="AH29" s="7"/>
    </row>
    <row r="30" spans="1:34" ht="13.5" thickBot="1">
      <c r="A30" s="70">
        <v>2</v>
      </c>
      <c r="B30" s="38">
        <f>INDEX(MINVERSE($B$22:$C$23),$A30,$B$28)</f>
        <v>0</v>
      </c>
      <c r="C30" s="13">
        <f>INDEX(MINVERSE($B$22:$C$23),$A30,$C$28)</f>
        <v>1</v>
      </c>
      <c r="D30" s="4" t="s">
        <v>7</v>
      </c>
      <c r="E30" s="4" t="s">
        <v>7</v>
      </c>
      <c r="J30" s="2"/>
      <c r="O30" s="7"/>
      <c r="P30" s="7"/>
      <c r="Q30" s="30"/>
      <c r="R30" s="30"/>
      <c r="S30" s="30"/>
      <c r="T30" s="22"/>
      <c r="U30" s="8"/>
      <c r="V30" s="5"/>
      <c r="W30" s="5"/>
      <c r="X30" s="5"/>
      <c r="Y30" s="8"/>
      <c r="Z30" s="5"/>
      <c r="AA30" s="5"/>
      <c r="AB30" s="5"/>
      <c r="AC30" s="5"/>
      <c r="AD30" s="5"/>
      <c r="AE30" s="7"/>
      <c r="AF30" s="7"/>
      <c r="AG30" s="7"/>
      <c r="AH30" s="7"/>
    </row>
    <row r="31" spans="1:34" ht="12.75">
      <c r="A31" s="69" t="s">
        <v>7</v>
      </c>
      <c r="B31" s="4" t="s">
        <v>7</v>
      </c>
      <c r="C31" s="4" t="s">
        <v>7</v>
      </c>
      <c r="D31" s="4" t="s">
        <v>7</v>
      </c>
      <c r="E31" s="4" t="s">
        <v>7</v>
      </c>
      <c r="G31" s="7"/>
      <c r="H31" s="52"/>
      <c r="J31" s="2"/>
      <c r="O31" s="7"/>
      <c r="P31" s="7"/>
      <c r="Q31" s="30"/>
      <c r="R31" s="30"/>
      <c r="S31" s="30"/>
      <c r="T31" s="30"/>
      <c r="U31" s="25"/>
      <c r="V31" s="23"/>
      <c r="W31" s="5"/>
      <c r="X31" s="5"/>
      <c r="Y31" s="5"/>
      <c r="Z31" s="23"/>
      <c r="AA31" s="5"/>
      <c r="AB31" s="5"/>
      <c r="AC31" s="5"/>
      <c r="AD31" s="5"/>
      <c r="AE31" s="5"/>
      <c r="AF31" s="7"/>
      <c r="AG31" s="7"/>
      <c r="AH31" s="7"/>
    </row>
    <row r="32" spans="1:34" ht="12.75">
      <c r="A32" s="69" t="s">
        <v>7</v>
      </c>
      <c r="B32" s="4" t="s">
        <v>7</v>
      </c>
      <c r="C32" s="4" t="s">
        <v>7</v>
      </c>
      <c r="D32" s="4" t="s">
        <v>7</v>
      </c>
      <c r="E32" s="4" t="s">
        <v>7</v>
      </c>
      <c r="G32" s="7"/>
      <c r="H32" s="52"/>
      <c r="J32" s="2"/>
      <c r="O32" s="7"/>
      <c r="P32" s="7"/>
      <c r="Q32" s="30"/>
      <c r="R32" s="30"/>
      <c r="S32" s="30"/>
      <c r="T32" s="30"/>
      <c r="U32" s="25"/>
      <c r="V32" s="23"/>
      <c r="W32" s="5"/>
      <c r="X32" s="4"/>
      <c r="Y32" s="4"/>
      <c r="Z32" s="23"/>
      <c r="AA32" s="5"/>
      <c r="AB32" s="4"/>
      <c r="AC32" s="4"/>
      <c r="AD32" s="8"/>
      <c r="AE32" s="5"/>
      <c r="AF32" s="7"/>
      <c r="AG32" s="7"/>
      <c r="AH32" s="7"/>
    </row>
    <row r="33" spans="8:34" ht="12.75">
      <c r="H33" s="52"/>
      <c r="J33" s="2"/>
      <c r="O33" s="7"/>
      <c r="P33" s="25"/>
      <c r="Q33" s="23"/>
      <c r="R33" s="5"/>
      <c r="S33" s="4"/>
      <c r="T33" s="4"/>
      <c r="U33" s="23"/>
      <c r="V33" s="5"/>
      <c r="W33" s="4"/>
      <c r="X33" s="4"/>
      <c r="Y33" s="5"/>
      <c r="Z33" s="5"/>
      <c r="AA33" s="7"/>
      <c r="AB33" s="7"/>
      <c r="AC33" s="7"/>
      <c r="AD33" s="7"/>
      <c r="AE33" s="7"/>
      <c r="AF33" s="7"/>
      <c r="AG33" s="7"/>
      <c r="AH33" s="7"/>
    </row>
    <row r="34" spans="16:35" ht="12.75">
      <c r="P34" s="7"/>
      <c r="Q34" s="25"/>
      <c r="R34" s="24"/>
      <c r="S34" s="5"/>
      <c r="T34" s="5"/>
      <c r="U34" s="4"/>
      <c r="V34" s="24"/>
      <c r="W34" s="5"/>
      <c r="X34" s="5"/>
      <c r="Y34" s="4"/>
      <c r="Z34" s="5"/>
      <c r="AA34" s="5"/>
      <c r="AB34" s="7"/>
      <c r="AC34" s="7"/>
      <c r="AD34" s="7"/>
      <c r="AE34" s="7"/>
      <c r="AF34" s="7"/>
      <c r="AG34" s="7"/>
      <c r="AH34" s="7"/>
      <c r="AI34" s="7"/>
    </row>
    <row r="35" spans="16:35" ht="12.75">
      <c r="P35" s="7"/>
      <c r="Q35" s="25"/>
      <c r="R35" s="23"/>
      <c r="S35" s="5"/>
      <c r="T35" s="6"/>
      <c r="U35" s="6"/>
      <c r="V35" s="23"/>
      <c r="W35" s="5"/>
      <c r="X35" s="6"/>
      <c r="Y35" s="6"/>
      <c r="Z35" s="5"/>
      <c r="AA35" s="5"/>
      <c r="AB35" s="7"/>
      <c r="AC35" s="7"/>
      <c r="AD35" s="7"/>
      <c r="AE35" s="7"/>
      <c r="AF35" s="7"/>
      <c r="AG35" s="7"/>
      <c r="AH35" s="7"/>
      <c r="AI35" s="7"/>
    </row>
    <row r="36" spans="4:35" ht="12.75">
      <c r="D36" s="7" t="s">
        <v>7</v>
      </c>
      <c r="E36" s="7"/>
      <c r="P36" s="7"/>
      <c r="Q36" s="25"/>
      <c r="R36" s="8"/>
      <c r="S36" s="5"/>
      <c r="T36" s="5"/>
      <c r="U36" s="5"/>
      <c r="V36" s="8"/>
      <c r="W36" s="5"/>
      <c r="X36" s="5"/>
      <c r="Y36" s="5"/>
      <c r="Z36" s="5"/>
      <c r="AA36" s="5"/>
      <c r="AB36" s="7"/>
      <c r="AC36" s="7"/>
      <c r="AD36" s="7"/>
      <c r="AE36" s="7"/>
      <c r="AF36" s="7"/>
      <c r="AG36" s="7"/>
      <c r="AH36" s="7"/>
      <c r="AI36" s="7"/>
    </row>
    <row r="37" spans="6:35" ht="12.75">
      <c r="F37" s="7"/>
      <c r="P37" s="7"/>
      <c r="Q37" s="22" t="s">
        <v>7</v>
      </c>
      <c r="R37" s="23"/>
      <c r="S37" s="5"/>
      <c r="T37" s="5"/>
      <c r="U37" s="5"/>
      <c r="V37" s="23"/>
      <c r="W37" s="5"/>
      <c r="X37" s="5"/>
      <c r="Y37" s="5"/>
      <c r="Z37" s="5"/>
      <c r="AA37" s="5"/>
      <c r="AB37" s="7"/>
      <c r="AC37" s="7"/>
      <c r="AD37" s="7"/>
      <c r="AE37" s="7"/>
      <c r="AF37" s="7"/>
      <c r="AG37" s="7"/>
      <c r="AH37" s="7"/>
      <c r="AI37" s="7"/>
    </row>
    <row r="38" spans="16:35" ht="12.75">
      <c r="P38" s="7"/>
      <c r="Q38" s="22"/>
      <c r="R38" s="23"/>
      <c r="S38" s="5"/>
      <c r="T38" s="4"/>
      <c r="U38" s="4"/>
      <c r="V38" s="23"/>
      <c r="W38" s="5"/>
      <c r="X38" s="4"/>
      <c r="Y38" s="4"/>
      <c r="Z38" s="8"/>
      <c r="AA38" s="5"/>
      <c r="AB38" s="7"/>
      <c r="AC38" s="7"/>
      <c r="AD38" s="7"/>
      <c r="AE38" s="7"/>
      <c r="AF38" s="7"/>
      <c r="AG38" s="7"/>
      <c r="AH38" s="7"/>
      <c r="AI38" s="7"/>
    </row>
    <row r="39" spans="16:35" ht="12.75">
      <c r="P39" s="7"/>
      <c r="Q39" s="22"/>
      <c r="R39" s="23"/>
      <c r="S39" s="5"/>
      <c r="T39" s="4"/>
      <c r="U39" s="4"/>
      <c r="V39" s="23"/>
      <c r="W39" s="5"/>
      <c r="X39" s="4"/>
      <c r="Y39" s="4"/>
      <c r="Z39" s="5"/>
      <c r="AA39" s="5"/>
      <c r="AB39" s="7"/>
      <c r="AC39" s="7"/>
      <c r="AD39" s="7"/>
      <c r="AE39" s="7"/>
      <c r="AF39" s="7"/>
      <c r="AG39" s="7"/>
      <c r="AH39" s="7"/>
      <c r="AI39" s="7"/>
    </row>
    <row r="40" spans="16:35" ht="12.75">
      <c r="P40" s="7"/>
      <c r="Q40" s="7"/>
      <c r="R40" s="30"/>
      <c r="S40" s="30"/>
      <c r="T40" s="30"/>
      <c r="U40" s="30"/>
      <c r="V40" s="22"/>
      <c r="W40" s="24"/>
      <c r="X40" s="5"/>
      <c r="Y40" s="5"/>
      <c r="Z40" s="4"/>
      <c r="AA40" s="24"/>
      <c r="AB40" s="5"/>
      <c r="AC40" s="5"/>
      <c r="AD40" s="4"/>
      <c r="AE40" s="5"/>
      <c r="AF40" s="5"/>
      <c r="AG40" s="7"/>
      <c r="AH40" s="7"/>
      <c r="AI40" s="7"/>
    </row>
    <row r="41" spans="16:35" ht="12.75">
      <c r="P41" s="7"/>
      <c r="Q41" s="7"/>
      <c r="R41" s="30"/>
      <c r="S41" s="30"/>
      <c r="T41" s="30"/>
      <c r="U41" s="30"/>
      <c r="V41" s="22"/>
      <c r="W41" s="23"/>
      <c r="X41" s="5"/>
      <c r="Y41" s="6"/>
      <c r="Z41" s="6"/>
      <c r="AA41" s="23"/>
      <c r="AB41" s="5"/>
      <c r="AC41" s="6"/>
      <c r="AD41" s="6"/>
      <c r="AE41" s="5"/>
      <c r="AF41" s="5"/>
      <c r="AG41" s="7"/>
      <c r="AH41" s="7"/>
      <c r="AI41" s="7"/>
    </row>
    <row r="42" spans="16:35" ht="12.75">
      <c r="P42" s="7"/>
      <c r="Q42" s="7"/>
      <c r="R42" s="30"/>
      <c r="S42" s="30"/>
      <c r="T42" s="30"/>
      <c r="U42" s="30"/>
      <c r="V42" s="22"/>
      <c r="W42" s="8"/>
      <c r="X42" s="5"/>
      <c r="Y42" s="5"/>
      <c r="Z42" s="5"/>
      <c r="AA42" s="8"/>
      <c r="AB42" s="5"/>
      <c r="AC42" s="5"/>
      <c r="AD42" s="5"/>
      <c r="AE42" s="5"/>
      <c r="AF42" s="5"/>
      <c r="AG42" s="7"/>
      <c r="AH42" s="7"/>
      <c r="AI42" s="7"/>
    </row>
    <row r="43" spans="16:35" ht="12.75">
      <c r="P43" s="7"/>
      <c r="Q43" s="7"/>
      <c r="R43" s="30"/>
      <c r="S43" s="30"/>
      <c r="T43" s="30"/>
      <c r="U43" s="30"/>
      <c r="V43" s="28"/>
      <c r="W43" s="23"/>
      <c r="X43" s="5"/>
      <c r="Y43" s="5"/>
      <c r="Z43" s="5"/>
      <c r="AA43" s="23"/>
      <c r="AB43" s="5"/>
      <c r="AC43" s="5"/>
      <c r="AD43" s="5"/>
      <c r="AE43" s="5"/>
      <c r="AF43" s="5"/>
      <c r="AG43" s="7"/>
      <c r="AH43" s="7"/>
      <c r="AI43" s="7"/>
    </row>
    <row r="44" spans="16:35" ht="12.75">
      <c r="P44" s="7"/>
      <c r="Q44" s="7"/>
      <c r="R44" s="30"/>
      <c r="S44" s="30"/>
      <c r="T44" s="30"/>
      <c r="U44" s="30"/>
      <c r="V44" s="28"/>
      <c r="W44" s="23"/>
      <c r="X44" s="5"/>
      <c r="Y44" s="4"/>
      <c r="Z44" s="4"/>
      <c r="AA44" s="23"/>
      <c r="AB44" s="5"/>
      <c r="AC44" s="4"/>
      <c r="AD44" s="4"/>
      <c r="AE44" s="8"/>
      <c r="AF44" s="5"/>
      <c r="AG44" s="7"/>
      <c r="AH44" s="7"/>
      <c r="AI44" s="7"/>
    </row>
    <row r="45" spans="16:35" ht="12.75">
      <c r="P45" s="7"/>
      <c r="Q45" s="7"/>
      <c r="R45" s="30"/>
      <c r="S45" s="30"/>
      <c r="T45" s="30"/>
      <c r="U45" s="30"/>
      <c r="V45" s="28"/>
      <c r="W45" s="23"/>
      <c r="X45" s="5"/>
      <c r="Y45" s="4"/>
      <c r="Z45" s="4"/>
      <c r="AA45" s="23"/>
      <c r="AB45" s="5"/>
      <c r="AC45" s="4"/>
      <c r="AD45" s="4"/>
      <c r="AE45" s="5"/>
      <c r="AF45" s="5"/>
      <c r="AG45" s="7"/>
      <c r="AH45" s="7"/>
      <c r="AI45" s="7"/>
    </row>
    <row r="46" spans="16:35" ht="12.75">
      <c r="P46" s="7"/>
      <c r="Q46" s="7"/>
      <c r="R46" s="30"/>
      <c r="S46" s="30"/>
      <c r="T46" s="30"/>
      <c r="U46" s="30"/>
      <c r="V46" s="28"/>
      <c r="W46" s="24"/>
      <c r="X46" s="5"/>
      <c r="Y46" s="5"/>
      <c r="Z46" s="4"/>
      <c r="AA46" s="24"/>
      <c r="AB46" s="5"/>
      <c r="AC46" s="5"/>
      <c r="AD46" s="4"/>
      <c r="AE46" s="5"/>
      <c r="AF46" s="5"/>
      <c r="AG46" s="7"/>
      <c r="AH46" s="7"/>
      <c r="AI46" s="7"/>
    </row>
    <row r="47" spans="16:35" ht="12.75">
      <c r="P47" s="7"/>
      <c r="Q47" s="7"/>
      <c r="R47" s="30"/>
      <c r="S47" s="30"/>
      <c r="T47" s="30"/>
      <c r="U47" s="30"/>
      <c r="V47" s="28"/>
      <c r="W47" s="23"/>
      <c r="X47" s="5"/>
      <c r="Y47" s="6"/>
      <c r="Z47" s="6"/>
      <c r="AA47" s="23"/>
      <c r="AB47" s="5"/>
      <c r="AC47" s="6"/>
      <c r="AD47" s="6"/>
      <c r="AE47" s="5"/>
      <c r="AF47" s="5"/>
      <c r="AG47" s="7"/>
      <c r="AH47" s="7"/>
      <c r="AI47" s="7"/>
    </row>
    <row r="48" spans="16:35" ht="12.75">
      <c r="P48" s="7"/>
      <c r="Q48" s="7"/>
      <c r="R48" s="30"/>
      <c r="S48" s="30"/>
      <c r="T48" s="30"/>
      <c r="U48" s="30"/>
      <c r="V48" s="28"/>
      <c r="W48" s="8"/>
      <c r="X48" s="5"/>
      <c r="Y48" s="5"/>
      <c r="Z48" s="5"/>
      <c r="AA48" s="8"/>
      <c r="AB48" s="5"/>
      <c r="AC48" s="5"/>
      <c r="AD48" s="5"/>
      <c r="AE48" s="5"/>
      <c r="AF48" s="5"/>
      <c r="AG48" s="7"/>
      <c r="AH48" s="7"/>
      <c r="AI48" s="7"/>
    </row>
    <row r="49" spans="16:35" ht="12.75">
      <c r="P49" s="7"/>
      <c r="Q49" s="7"/>
      <c r="R49" s="30"/>
      <c r="S49" s="30"/>
      <c r="T49" s="30"/>
      <c r="U49" s="30"/>
      <c r="V49" s="29"/>
      <c r="W49" s="23"/>
      <c r="X49" s="5"/>
      <c r="Y49" s="5"/>
      <c r="Z49" s="5"/>
      <c r="AA49" s="23"/>
      <c r="AB49" s="5"/>
      <c r="AC49" s="5"/>
      <c r="AD49" s="5"/>
      <c r="AE49" s="5"/>
      <c r="AF49" s="5"/>
      <c r="AG49" s="7"/>
      <c r="AH49" s="7"/>
      <c r="AI49" s="7"/>
    </row>
    <row r="50" spans="16:35" ht="12.75">
      <c r="P50" s="7"/>
      <c r="Q50" s="7"/>
      <c r="R50" s="30"/>
      <c r="S50" s="30"/>
      <c r="T50" s="30"/>
      <c r="U50" s="30"/>
      <c r="V50" s="29"/>
      <c r="W50" s="23"/>
      <c r="X50" s="5"/>
      <c r="Y50" s="4"/>
      <c r="Z50" s="4"/>
      <c r="AA50" s="23"/>
      <c r="AB50" s="5"/>
      <c r="AC50" s="4"/>
      <c r="AD50" s="4"/>
      <c r="AE50" s="8"/>
      <c r="AF50" s="5"/>
      <c r="AG50" s="7"/>
      <c r="AH50" s="7"/>
      <c r="AI50" s="7"/>
    </row>
    <row r="51" spans="16:35" ht="12.75">
      <c r="P51" s="7"/>
      <c r="Q51" s="7"/>
      <c r="R51" s="30"/>
      <c r="S51" s="30"/>
      <c r="T51" s="30"/>
      <c r="U51" s="30"/>
      <c r="V51" s="29"/>
      <c r="W51" s="23"/>
      <c r="X51" s="5"/>
      <c r="Y51" s="4"/>
      <c r="Z51" s="4"/>
      <c r="AA51" s="23"/>
      <c r="AB51" s="5"/>
      <c r="AC51" s="4"/>
      <c r="AD51" s="4"/>
      <c r="AE51" s="5"/>
      <c r="AF51" s="5"/>
      <c r="AG51" s="7"/>
      <c r="AH51" s="7"/>
      <c r="AI51" s="7"/>
    </row>
    <row r="52" spans="16:35" ht="12.75">
      <c r="P52" s="7"/>
      <c r="Q52" s="7"/>
      <c r="R52" s="30"/>
      <c r="S52" s="30"/>
      <c r="T52" s="30"/>
      <c r="U52" s="30"/>
      <c r="V52" s="29"/>
      <c r="W52" s="24"/>
      <c r="X52" s="5"/>
      <c r="Y52" s="5"/>
      <c r="Z52" s="4"/>
      <c r="AA52" s="24"/>
      <c r="AB52" s="5"/>
      <c r="AC52" s="5"/>
      <c r="AD52" s="4"/>
      <c r="AE52" s="5"/>
      <c r="AF52" s="5"/>
      <c r="AG52" s="7"/>
      <c r="AH52" s="7"/>
      <c r="AI52" s="7"/>
    </row>
    <row r="53" spans="16:35" ht="12.75">
      <c r="P53" s="7"/>
      <c r="Q53" s="7"/>
      <c r="R53" s="30"/>
      <c r="S53" s="30"/>
      <c r="T53" s="30"/>
      <c r="U53" s="30"/>
      <c r="V53" s="29"/>
      <c r="W53" s="23"/>
      <c r="X53" s="5"/>
      <c r="Y53" s="6"/>
      <c r="Z53" s="6"/>
      <c r="AA53" s="23"/>
      <c r="AB53" s="5"/>
      <c r="AC53" s="6"/>
      <c r="AD53" s="6"/>
      <c r="AE53" s="5"/>
      <c r="AF53" s="5"/>
      <c r="AG53" s="7"/>
      <c r="AH53" s="7"/>
      <c r="AI53" s="7"/>
    </row>
    <row r="54" spans="16:35" ht="12.75">
      <c r="P54" s="7"/>
      <c r="Q54" s="7"/>
      <c r="R54" s="30"/>
      <c r="S54" s="30"/>
      <c r="T54" s="30"/>
      <c r="U54" s="30"/>
      <c r="V54" s="29"/>
      <c r="W54" s="8"/>
      <c r="X54" s="5"/>
      <c r="Y54" s="5"/>
      <c r="Z54" s="5"/>
      <c r="AA54" s="8"/>
      <c r="AB54" s="5"/>
      <c r="AC54" s="5"/>
      <c r="AD54" s="5"/>
      <c r="AE54" s="5"/>
      <c r="AF54" s="5"/>
      <c r="AG54" s="7"/>
      <c r="AH54" s="7"/>
      <c r="AI54" s="7"/>
    </row>
    <row r="55" spans="16:35" ht="12.75">
      <c r="P55" s="7"/>
      <c r="Q55" s="7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7"/>
      <c r="AC55" s="7"/>
      <c r="AD55" s="7"/>
      <c r="AE55" s="7"/>
      <c r="AF55" s="7"/>
      <c r="AG55" s="7"/>
      <c r="AH55" s="7"/>
      <c r="AI55" s="7"/>
    </row>
    <row r="56" spans="16:35" ht="12.75">
      <c r="P56" s="7"/>
      <c r="Q56" s="7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7"/>
      <c r="AC56" s="7"/>
      <c r="AD56" s="7"/>
      <c r="AE56" s="7"/>
      <c r="AF56" s="7"/>
      <c r="AG56" s="7"/>
      <c r="AH56" s="7"/>
      <c r="AI56" s="7"/>
    </row>
    <row r="57" spans="16:35" ht="12.75">
      <c r="P57" s="7"/>
      <c r="Q57" s="7"/>
      <c r="R57" s="7"/>
      <c r="S57" s="7"/>
      <c r="T57" s="7"/>
      <c r="U57" s="7"/>
      <c r="V57" s="7"/>
      <c r="W57" s="7"/>
      <c r="X57" s="7"/>
      <c r="Y57" s="93"/>
      <c r="Z57" s="93"/>
      <c r="AA57" s="93"/>
      <c r="AB57" s="93"/>
      <c r="AC57" s="93"/>
      <c r="AD57" s="93"/>
      <c r="AE57" s="7"/>
      <c r="AF57" s="7"/>
      <c r="AG57" s="7"/>
      <c r="AH57" s="7"/>
      <c r="AI57" s="7"/>
    </row>
    <row r="58" spans="16:35" ht="12.75">
      <c r="P58" s="7"/>
      <c r="Q58" s="7"/>
      <c r="R58" s="7"/>
      <c r="S58" s="7"/>
      <c r="T58" s="7"/>
      <c r="U58" s="7"/>
      <c r="V58" s="7"/>
      <c r="W58" s="7"/>
      <c r="X58" s="7"/>
      <c r="Y58" s="93"/>
      <c r="Z58" s="93"/>
      <c r="AA58" s="9"/>
      <c r="AB58" s="9"/>
      <c r="AC58" s="9"/>
      <c r="AD58" s="9"/>
      <c r="AE58" s="7"/>
      <c r="AF58" s="7"/>
      <c r="AG58" s="7"/>
      <c r="AH58" s="7"/>
      <c r="AI58" s="7"/>
    </row>
    <row r="59" spans="16:35" ht="12.75">
      <c r="P59" s="7"/>
      <c r="Q59" s="7"/>
      <c r="R59" s="7"/>
      <c r="S59" s="7"/>
      <c r="T59" s="7"/>
      <c r="U59" s="7"/>
      <c r="V59" s="7"/>
      <c r="W59" s="7"/>
      <c r="X59" s="7"/>
      <c r="Y59" s="4"/>
      <c r="Z59" s="10"/>
      <c r="AA59" s="11"/>
      <c r="AB59" s="10"/>
      <c r="AC59" s="11"/>
      <c r="AD59" s="10"/>
      <c r="AE59" s="7"/>
      <c r="AF59" s="7"/>
      <c r="AG59" s="7"/>
      <c r="AH59" s="7"/>
      <c r="AI59" s="7"/>
    </row>
    <row r="60" spans="16:35" ht="12.75">
      <c r="P60" s="7"/>
      <c r="Q60" s="7"/>
      <c r="R60" s="7"/>
      <c r="S60" s="7"/>
      <c r="T60" s="7"/>
      <c r="U60" s="7"/>
      <c r="V60" s="7"/>
      <c r="W60" s="7"/>
      <c r="X60" s="7"/>
      <c r="Y60" s="4"/>
      <c r="Z60" s="10"/>
      <c r="AA60" s="9"/>
      <c r="AB60" s="10"/>
      <c r="AC60" s="9"/>
      <c r="AD60" s="10"/>
      <c r="AE60" s="7"/>
      <c r="AF60" s="7"/>
      <c r="AG60" s="7"/>
      <c r="AH60" s="7"/>
      <c r="AI60" s="7"/>
    </row>
    <row r="61" spans="16:35" ht="12.75">
      <c r="P61" s="7"/>
      <c r="Q61" s="7"/>
      <c r="R61" s="7"/>
      <c r="S61" s="7"/>
      <c r="T61" s="7"/>
      <c r="U61" s="7"/>
      <c r="V61" s="7"/>
      <c r="W61" s="7"/>
      <c r="X61" s="7"/>
      <c r="Y61" s="4"/>
      <c r="Z61" s="10"/>
      <c r="AA61" s="9"/>
      <c r="AB61" s="10"/>
      <c r="AC61" s="9"/>
      <c r="AD61" s="10"/>
      <c r="AE61" s="7"/>
      <c r="AF61" s="7"/>
      <c r="AG61" s="7"/>
      <c r="AH61" s="7"/>
      <c r="AI61" s="7"/>
    </row>
    <row r="62" spans="16:35" ht="12.75">
      <c r="P62" s="7"/>
      <c r="Q62" s="7"/>
      <c r="R62" s="7"/>
      <c r="S62" s="7"/>
      <c r="T62" s="7"/>
      <c r="U62" s="7"/>
      <c r="V62" s="7"/>
      <c r="W62" s="7"/>
      <c r="X62" s="7"/>
      <c r="Y62" s="26"/>
      <c r="Z62" s="10"/>
      <c r="AA62" s="9"/>
      <c r="AB62" s="10"/>
      <c r="AC62" s="9"/>
      <c r="AD62" s="10"/>
      <c r="AE62" s="7"/>
      <c r="AF62" s="7"/>
      <c r="AG62" s="7"/>
      <c r="AH62" s="7"/>
      <c r="AI62" s="7"/>
    </row>
    <row r="63" spans="16:35" ht="12.75">
      <c r="P63" s="7"/>
      <c r="Q63" s="7"/>
      <c r="R63" s="7"/>
      <c r="S63" s="7"/>
      <c r="T63" s="7"/>
      <c r="U63" s="7"/>
      <c r="V63" s="7"/>
      <c r="W63" s="7"/>
      <c r="X63" s="7"/>
      <c r="Y63" s="4"/>
      <c r="Z63" s="10"/>
      <c r="AA63" s="9"/>
      <c r="AB63" s="10"/>
      <c r="AC63" s="9"/>
      <c r="AD63" s="10"/>
      <c r="AE63" s="7"/>
      <c r="AF63" s="7"/>
      <c r="AG63" s="7"/>
      <c r="AH63" s="7"/>
      <c r="AI63" s="7"/>
    </row>
    <row r="64" spans="16:35" ht="12.75">
      <c r="P64" s="7"/>
      <c r="Q64" s="7"/>
      <c r="R64" s="7"/>
      <c r="S64" s="7"/>
      <c r="T64" s="7"/>
      <c r="U64" s="7"/>
      <c r="V64" s="7"/>
      <c r="W64" s="7"/>
      <c r="X64" s="7"/>
      <c r="Y64" s="9"/>
      <c r="Z64" s="9"/>
      <c r="AA64" s="9"/>
      <c r="AB64" s="9"/>
      <c r="AC64" s="9"/>
      <c r="AD64" s="9"/>
      <c r="AE64" s="7"/>
      <c r="AF64" s="7"/>
      <c r="AG64" s="7"/>
      <c r="AH64" s="7"/>
      <c r="AI64" s="7"/>
    </row>
    <row r="65" spans="16:35" ht="12.75">
      <c r="P65" s="7"/>
      <c r="Q65" s="7"/>
      <c r="R65" s="7"/>
      <c r="S65" s="7"/>
      <c r="T65" s="7"/>
      <c r="U65" s="7"/>
      <c r="V65" s="7"/>
      <c r="W65" s="7"/>
      <c r="X65" s="7"/>
      <c r="Y65" s="9"/>
      <c r="Z65" s="9" t="s">
        <v>7</v>
      </c>
      <c r="AA65" s="9"/>
      <c r="AB65" s="9"/>
      <c r="AC65" s="9"/>
      <c r="AD65" s="9"/>
      <c r="AE65" s="7"/>
      <c r="AF65" s="7"/>
      <c r="AG65" s="7"/>
      <c r="AH65" s="7"/>
      <c r="AI65" s="7"/>
    </row>
    <row r="66" spans="16:35" ht="12.75"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6:35" ht="12.75"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6:35" ht="12.75"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6:35" ht="12.75"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6:35" ht="12.75"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6:35" ht="12.75"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</sheetData>
  <sheetProtection/>
  <mergeCells count="7">
    <mergeCell ref="B20:C20"/>
    <mergeCell ref="A1:E1"/>
    <mergeCell ref="Y58:Z58"/>
    <mergeCell ref="Y57:AD57"/>
    <mergeCell ref="H3:I3"/>
    <mergeCell ref="B27:C27"/>
    <mergeCell ref="B17:C17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Engineering</dc:creator>
  <cp:keywords/>
  <dc:description/>
  <cp:lastModifiedBy>D.V. Griffiths</cp:lastModifiedBy>
  <cp:lastPrinted>2007-02-08T20:32:37Z</cp:lastPrinted>
  <dcterms:created xsi:type="dcterms:W3CDTF">2007-01-25T19:09:02Z</dcterms:created>
  <dcterms:modified xsi:type="dcterms:W3CDTF">2008-09-20T23:02:18Z</dcterms:modified>
  <cp:category/>
  <cp:version/>
  <cp:contentType/>
  <cp:contentStatus/>
</cp:coreProperties>
</file>